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20" activeTab="1"/>
  </bookViews>
  <sheets>
    <sheet name="Summer " sheetId="1" r:id="rId1"/>
    <sheet name="Otoñ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Q22" i="1" s="1"/>
  <c r="N22" i="1"/>
  <c r="O22" i="1" s="1"/>
  <c r="P22" i="1" s="1"/>
  <c r="R22" i="1" s="1"/>
  <c r="S22" i="1" s="1"/>
  <c r="M21" i="1"/>
  <c r="N21" i="1" s="1"/>
  <c r="O21" i="1" s="1"/>
  <c r="P21" i="1" s="1"/>
  <c r="R21" i="1" s="1"/>
  <c r="S21" i="1" s="1"/>
  <c r="M22" i="1"/>
  <c r="M19" i="1"/>
  <c r="N19" i="1" s="1"/>
  <c r="O19" i="1" s="1"/>
  <c r="P19" i="1" s="1"/>
  <c r="R19" i="1" s="1"/>
  <c r="S19" i="1" s="1"/>
  <c r="M20" i="1"/>
  <c r="N20" i="1" s="1"/>
  <c r="O20" i="1" s="1"/>
  <c r="P20" i="1" s="1"/>
  <c r="R20" i="1" s="1"/>
  <c r="S20" i="1" s="1"/>
  <c r="M16" i="1"/>
  <c r="N16" i="1" s="1"/>
  <c r="O16" i="1" s="1"/>
  <c r="P16" i="1" s="1"/>
  <c r="R16" i="1" s="1"/>
  <c r="S16" i="1" s="1"/>
  <c r="M17" i="1"/>
  <c r="N17" i="1" s="1"/>
  <c r="O17" i="1" s="1"/>
  <c r="P17" i="1" s="1"/>
  <c r="M18" i="1"/>
  <c r="N18" i="1" s="1"/>
  <c r="O18" i="1" s="1"/>
  <c r="P18" i="1" s="1"/>
  <c r="R18" i="1" s="1"/>
  <c r="S18" i="1" s="1"/>
  <c r="M13" i="1"/>
  <c r="N13" i="1" s="1"/>
  <c r="O13" i="1" s="1"/>
  <c r="P13" i="1" s="1"/>
  <c r="R13" i="1" s="1"/>
  <c r="S13" i="1" s="1"/>
  <c r="M14" i="1"/>
  <c r="N14" i="1" s="1"/>
  <c r="O14" i="1" s="1"/>
  <c r="P14" i="1" s="1"/>
  <c r="R14" i="1" s="1"/>
  <c r="S14" i="1" s="1"/>
  <c r="M15" i="1"/>
  <c r="N15" i="1" s="1"/>
  <c r="O15" i="1" s="1"/>
  <c r="P15" i="1" s="1"/>
  <c r="R15" i="1" s="1"/>
  <c r="S15" i="1" s="1"/>
  <c r="M10" i="1"/>
  <c r="N10" i="1" s="1"/>
  <c r="O10" i="1" s="1"/>
  <c r="P10" i="1" s="1"/>
  <c r="R10" i="1" s="1"/>
  <c r="S10" i="1" s="1"/>
  <c r="M11" i="1"/>
  <c r="N11" i="1" s="1"/>
  <c r="O11" i="1" s="1"/>
  <c r="P11" i="1" s="1"/>
  <c r="R11" i="1" s="1"/>
  <c r="S11" i="1" s="1"/>
  <c r="M12" i="1"/>
  <c r="N12" i="1" s="1"/>
  <c r="O12" i="1" s="1"/>
  <c r="P12" i="1" s="1"/>
  <c r="R12" i="1" s="1"/>
  <c r="S12" i="1" s="1"/>
  <c r="M7" i="1"/>
  <c r="N7" i="1" s="1"/>
  <c r="O7" i="1" s="1"/>
  <c r="P7" i="1" s="1"/>
  <c r="R7" i="1" s="1"/>
  <c r="S7" i="1" s="1"/>
  <c r="M8" i="1"/>
  <c r="N8" i="1" s="1"/>
  <c r="O8" i="1" s="1"/>
  <c r="P8" i="1" s="1"/>
  <c r="R8" i="1" s="1"/>
  <c r="S8" i="1" s="1"/>
  <c r="M9" i="1"/>
  <c r="N9" i="1" s="1"/>
  <c r="O9" i="1" s="1"/>
  <c r="P9" i="1" s="1"/>
  <c r="R9" i="1" s="1"/>
  <c r="S9" i="1" s="1"/>
  <c r="M5" i="1"/>
  <c r="N5" i="1" s="1"/>
  <c r="O5" i="1" s="1"/>
  <c r="P5" i="1" s="1"/>
  <c r="R5" i="1" s="1"/>
  <c r="S5" i="1" s="1"/>
  <c r="M6" i="1"/>
  <c r="N6" i="1" s="1"/>
  <c r="O6" i="1" s="1"/>
  <c r="P6" i="1" s="1"/>
  <c r="R6" i="1" s="1"/>
  <c r="S6" i="1" s="1"/>
  <c r="M4" i="1"/>
  <c r="N4" i="1" s="1"/>
  <c r="O4" i="1" s="1"/>
  <c r="P4" i="1" s="1"/>
  <c r="R4" i="1" s="1"/>
  <c r="S4" i="1" s="1"/>
  <c r="R10" i="2"/>
  <c r="R6" i="2"/>
  <c r="R8" i="2" s="1"/>
  <c r="O16" i="2"/>
  <c r="P16" i="2" s="1"/>
  <c r="Q16" i="2" s="1"/>
  <c r="O12" i="2"/>
  <c r="P12" i="2" s="1"/>
  <c r="Q12" i="2" s="1"/>
  <c r="O8" i="2"/>
  <c r="P8" i="2" s="1"/>
  <c r="Q8" i="2" s="1"/>
  <c r="S8" i="2" s="1"/>
  <c r="T8" i="2" s="1"/>
  <c r="N17" i="2"/>
  <c r="O17" i="2" s="1"/>
  <c r="P17" i="2" s="1"/>
  <c r="Q17" i="2" s="1"/>
  <c r="N16" i="2"/>
  <c r="N15" i="2"/>
  <c r="O15" i="2" s="1"/>
  <c r="P15" i="2" s="1"/>
  <c r="Q15" i="2" s="1"/>
  <c r="N14" i="2"/>
  <c r="O14" i="2" s="1"/>
  <c r="P14" i="2" s="1"/>
  <c r="Q14" i="2" s="1"/>
  <c r="N13" i="2"/>
  <c r="O13" i="2" s="1"/>
  <c r="P13" i="2" s="1"/>
  <c r="Q13" i="2" s="1"/>
  <c r="N12" i="2"/>
  <c r="N11" i="2"/>
  <c r="O11" i="2" s="1"/>
  <c r="P11" i="2" s="1"/>
  <c r="Q11" i="2" s="1"/>
  <c r="N10" i="2"/>
  <c r="O10" i="2" s="1"/>
  <c r="P10" i="2" s="1"/>
  <c r="Q10" i="2" s="1"/>
  <c r="N9" i="2"/>
  <c r="O9" i="2" s="1"/>
  <c r="P9" i="2" s="1"/>
  <c r="Q9" i="2" s="1"/>
  <c r="N8" i="2"/>
  <c r="N7" i="2"/>
  <c r="O7" i="2" s="1"/>
  <c r="P7" i="2" s="1"/>
  <c r="Q7" i="2" s="1"/>
  <c r="S7" i="2" s="1"/>
  <c r="T7" i="2" s="1"/>
  <c r="N6" i="2"/>
  <c r="O6" i="2" s="1"/>
  <c r="P6" i="2" s="1"/>
  <c r="Q6" i="2" s="1"/>
  <c r="S6" i="2" s="1"/>
  <c r="T6" i="2" s="1"/>
  <c r="N5" i="2"/>
  <c r="O5" i="2" s="1"/>
  <c r="P5" i="2" s="1"/>
  <c r="Q5" i="2" s="1"/>
  <c r="S5" i="2" s="1"/>
  <c r="T5" i="2" s="1"/>
  <c r="N4" i="2"/>
  <c r="O4" i="2" s="1"/>
  <c r="R17" i="1" l="1"/>
  <c r="S17" i="1" s="1"/>
  <c r="P4" i="2"/>
  <c r="Q4" i="2" s="1"/>
  <c r="S4" i="2" s="1"/>
  <c r="T4" i="2" s="1"/>
  <c r="S10" i="2"/>
  <c r="T10" i="2" s="1"/>
  <c r="R11" i="2"/>
  <c r="R9" i="2"/>
  <c r="S9" i="2" s="1"/>
  <c r="T9" i="2" s="1"/>
  <c r="R13" i="2"/>
  <c r="R14" i="2" s="1"/>
  <c r="R17" i="2" s="1"/>
  <c r="S17" i="2" s="1"/>
  <c r="T17" i="2" s="1"/>
  <c r="S14" i="2" l="1"/>
  <c r="T14" i="2" s="1"/>
  <c r="S13" i="2"/>
  <c r="T13" i="2" s="1"/>
  <c r="R12" i="2"/>
  <c r="S11" i="2"/>
  <c r="T11" i="2" s="1"/>
  <c r="S12" i="2" l="1"/>
  <c r="T12" i="2" s="1"/>
  <c r="R15" i="2"/>
  <c r="S15" i="2" l="1"/>
  <c r="T15" i="2" s="1"/>
  <c r="R16" i="2"/>
  <c r="S16" i="2" s="1"/>
  <c r="T16" i="2" s="1"/>
</calcChain>
</file>

<file path=xl/sharedStrings.xml><?xml version="1.0" encoding="utf-8"?>
<sst xmlns="http://schemas.openxmlformats.org/spreadsheetml/2006/main" count="190" uniqueCount="131">
  <si>
    <t xml:space="preserve">SUMMER </t>
  </si>
  <si>
    <t xml:space="preserve">MODELO </t>
  </si>
  <si>
    <t xml:space="preserve">IMAGEN </t>
  </si>
  <si>
    <t xml:space="preserve">Marbella </t>
  </si>
  <si>
    <t>Filadelfia</t>
  </si>
  <si>
    <t xml:space="preserve">Bali </t>
  </si>
  <si>
    <t xml:space="preserve">Canarias </t>
  </si>
  <si>
    <t>Arizona</t>
  </si>
  <si>
    <t xml:space="preserve">Lace up </t>
  </si>
  <si>
    <t xml:space="preserve">Malta </t>
  </si>
  <si>
    <t xml:space="preserve">Bariloche </t>
  </si>
  <si>
    <t xml:space="preserve">Budapest </t>
  </si>
  <si>
    <t xml:space="preserve">Pisa </t>
  </si>
  <si>
    <t>Roma</t>
  </si>
  <si>
    <t xml:space="preserve">Miuri </t>
  </si>
  <si>
    <t xml:space="preserve">Pensilvania </t>
  </si>
  <si>
    <t>Miyokos</t>
  </si>
  <si>
    <t xml:space="preserve">Esparta </t>
  </si>
  <si>
    <t>Yukón</t>
  </si>
  <si>
    <t>Oslo</t>
  </si>
  <si>
    <t xml:space="preserve">Aruba </t>
  </si>
  <si>
    <t xml:space="preserve">Viena </t>
  </si>
  <si>
    <t>Ukrania</t>
  </si>
  <si>
    <t>Botin Casual</t>
  </si>
  <si>
    <t xml:space="preserve">Nápoles </t>
  </si>
  <si>
    <t>Cali</t>
  </si>
  <si>
    <t>Florencia</t>
  </si>
  <si>
    <t>Madrid 2</t>
  </si>
  <si>
    <t xml:space="preserve">Capadoccia </t>
  </si>
  <si>
    <t>Zambian</t>
  </si>
  <si>
    <t>Polonia</t>
  </si>
  <si>
    <t xml:space="preserve">Otawa 1 </t>
  </si>
  <si>
    <t xml:space="preserve">Otawa 2 </t>
  </si>
  <si>
    <t>Cherokee</t>
  </si>
  <si>
    <t xml:space="preserve">Irlanda </t>
  </si>
  <si>
    <t>Montreal</t>
  </si>
  <si>
    <t xml:space="preserve">TALLAS </t>
  </si>
  <si>
    <t xml:space="preserve">PRECIOS </t>
  </si>
  <si>
    <t xml:space="preserve">SKU </t>
  </si>
  <si>
    <t xml:space="preserve">DESCRIPCIÓN </t>
  </si>
  <si>
    <t>CANTIDAD</t>
  </si>
  <si>
    <t>DIMEN. LOTE</t>
  </si>
  <si>
    <t>10% DEAL</t>
  </si>
  <si>
    <t>2% BANCO</t>
  </si>
  <si>
    <t xml:space="preserve">MARGEN </t>
  </si>
  <si>
    <t xml:space="preserve">LOTE </t>
  </si>
  <si>
    <t xml:space="preserve">ENVÍO </t>
  </si>
  <si>
    <t xml:space="preserve">PRECIO FINAL </t>
  </si>
  <si>
    <t xml:space="preserve">PRECIO </t>
  </si>
  <si>
    <t>VARIANTES</t>
  </si>
  <si>
    <t xml:space="preserve">IVA Incluido </t>
  </si>
  <si>
    <t xml:space="preserve">EUROS </t>
  </si>
  <si>
    <t>PRECIO MX</t>
  </si>
  <si>
    <t>OTOÑO</t>
  </si>
  <si>
    <t>FCHESP - 0001 - L16</t>
  </si>
  <si>
    <t>FCHESP - 0003- L16</t>
  </si>
  <si>
    <t xml:space="preserve">FCHESC - 0001 - L16 </t>
  </si>
  <si>
    <t xml:space="preserve">FCHESC - 0002 - L16 </t>
  </si>
  <si>
    <t xml:space="preserve">FCHESC - 0003 - L16 </t>
  </si>
  <si>
    <t>FCHESC - 0004 - L16</t>
  </si>
  <si>
    <t xml:space="preserve">FCHESC - 0005 - L16 </t>
  </si>
  <si>
    <t>FCHESP - 0004 - L16</t>
  </si>
  <si>
    <t>FCHESP - 0005 - L16</t>
  </si>
  <si>
    <t>FCHESP - 0006 - L16</t>
  </si>
  <si>
    <t>FCHESP - 0007 - L16</t>
  </si>
  <si>
    <t>FCHESP - 0008- L16</t>
  </si>
  <si>
    <t>FCHESP - 0009 - L16</t>
  </si>
  <si>
    <t>FCHESP - 0010 - L16</t>
  </si>
  <si>
    <t>FCHTGS- 0002 - L16</t>
  </si>
  <si>
    <t>FCHTGS- 0001 - L16</t>
  </si>
  <si>
    <t>FCHTGS- 0003 - L16</t>
  </si>
  <si>
    <t>FCHTGS- 0004 - L16</t>
  </si>
  <si>
    <t>FCHMOCA- 0001 - L16</t>
  </si>
  <si>
    <t>FCHMOCA- 0002 - L16</t>
  </si>
  <si>
    <t>FCHMOCA- 0003 - L16</t>
  </si>
  <si>
    <t>FCHMOCA- 0004 - L16</t>
  </si>
  <si>
    <t>FCHBTT- 0001 - L16</t>
  </si>
  <si>
    <t>FCHBTT- 0002 - L16</t>
  </si>
  <si>
    <t>FCHBTT- 0003 - L16</t>
  </si>
  <si>
    <t>FCHBTT- 0004 - L16</t>
  </si>
  <si>
    <t>FCHBTT- 0005- L16</t>
  </si>
  <si>
    <t>FCHBTT- 0006 - L16</t>
  </si>
  <si>
    <t xml:space="preserve">FCHBSK - 0001 - L16 </t>
  </si>
  <si>
    <t>FCHBSK - 0002 - L16</t>
  </si>
  <si>
    <t>FCHBSK - 0003 - L16</t>
  </si>
  <si>
    <t xml:space="preserve">FCHBSK - 0004 - L16 </t>
  </si>
  <si>
    <t xml:space="preserve">FCHBSK - 0005 - L16 </t>
  </si>
  <si>
    <t>PRECIO</t>
  </si>
  <si>
    <t>ENVIO</t>
  </si>
  <si>
    <t>LOTE</t>
  </si>
  <si>
    <t>35 eur envio</t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</si>
  <si>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con yute, piel coagulada y balines.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</si>
  <si>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Croco Negro, Crudo, Ladrillo, Mostaza, Oro Craquel, Rayas, Víbora, Yute Natural y Yute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coagulada, yute negro, yute natural, textil y mezclilla textil.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</si>
  <si>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Yute Natural y Yute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coagulada, yute natural y yute negro.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</si>
  <si>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Mostaza, Rayas, Yute Natural y Yute Negro.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 xml:space="preserve">Plataforma forrada con yute, piel coagulada, yute natural, yute negro y liston poliester. 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</si>
  <si>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Maquillaje y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de piel coagulada y barbas poliester.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</si>
  <si>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Azul Marino, Manta y Negro.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de buck y tiras poliester.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</si>
  <si>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Croco Negro, Inox, Maquillaje y Víbora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coagulada.</t>
    </r>
  </si>
  <si>
    <t xml:space="preserve">Variantes </t>
  </si>
  <si>
    <t>Del 35 al 42</t>
  </si>
  <si>
    <r>
      <t xml:space="preserve">
</t>
    </r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 y Nutria.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</si>
  <si>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 y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eva compactada, piel coagulada y cuerdas naylon.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</si>
  <si>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Azul Marino, Inox, Negro, Nutty y Tinto.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pvc, piel coagulada, cuerdas naylon y velvet.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</si>
  <si>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Azul Marino, Negro, Tinto y Topo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Piel coagulada, neopreno y 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</si>
  <si>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 y Nutria.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>Plataforma ranil, buck.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</si>
  <si>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Arcilla, Negro y Nutria.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 y buck.
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</si>
  <si>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Croco Negro, Leopardo, Negro, Plata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ranil, piel coagulada, velvet, balines y cinta elástica.</t>
    </r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</si>
  <si>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Inox, Ladrillo, Leopardo, Maquillaje, Negro y Víbora.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Suela Sintetica, piel coagulada y velvet.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</si>
  <si>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Ferrero, Negro y Tinto.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Suela sintetica piel coagulada y charol.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</si>
  <si>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Arcilla, Café, Musgo, Negro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</si>
  <si>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Arcilla, Congo Gold, Croco Negro, Manta, Negro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buck y cinta elástica.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</si>
  <si>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Inox, Leopardo, Negro, Topo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cinta elástica, velvet y suela de poliestireno de alta intensidad.</t>
    </r>
  </si>
  <si>
    <t xml:space="preserve">26 X 28 X 81 </t>
  </si>
  <si>
    <t xml:space="preserve">35 X 29 X 81 </t>
  </si>
  <si>
    <t xml:space="preserve">31 X 43 X 87 </t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</si>
  <si>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Negro, Greich, Almendra y Ladrillo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con yute, liston poliester, piel coagulada y textil.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</si>
  <si>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café, rojo y negro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con yute, piel coagulada, textil y liston poliester.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</si>
  <si>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Blanco,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 y liston poliester.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</si>
  <si>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 Ladrillo, Maquillaje,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 y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</si>
  <si>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Negro.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 y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</si>
  <si>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Negro, tinto, azul marino, ladrillo y almendra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 y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</si>
  <si>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Mostaza y Víbora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eva compactada, piel coagulada y 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</si>
  <si>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 Blanco, Negro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coagulada, balines, buck y bordado textil.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</si>
  <si>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Crema, Negro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planta de vaquetilla y suela sintetica.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</si>
  <si>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 Negro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planta de vaquetilla y suela sintetica.</t>
    </r>
  </si>
  <si>
    <r>
      <t xml:space="preserve">
</t>
    </r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de piel coagulada y forro de corcho, piel coagulada y mezclilla textil.</t>
    </r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</si>
  <si>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Croco negro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Suela sintetica, piel coagulada y textil.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</si>
  <si>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Ferrero, Negro y Tinto.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de eva compactada, piel de charol y 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</si>
  <si>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Graffiti Negro, Negro, Rattan, Tinto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pvc, piel coagulada, remaches metálicos y textil.</t>
    </r>
  </si>
  <si>
    <t xml:space="preserve">Finlandia </t>
  </si>
  <si>
    <t xml:space="preserve">Colores: Negro, Tinto, Azul Marino y Víbora                                                                   Materiales: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</si>
</sst>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0" fillId="0" borderId="0" xfId="0" applyNumberFormat="1"/>
    <xf numFmtId="44" fontId="0" fillId="0" borderId="0" xfId="0" applyNumberFormat="1"/>
    <xf numFmtId="0" fontId="10" fillId="0" borderId="0" xfId="0" applyFont="1"/>
    <xf numFmtId="164" fontId="10" fillId="0" borderId="0" xfId="0" applyNumberFormat="1" applyFont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3" Type="http://schemas.openxmlformats.org/officeDocument/2006/relationships/image" Target="../media/image24.jp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2" Type="http://schemas.openxmlformats.org/officeDocument/2006/relationships/image" Target="../media/image23.jpg"/><Relationship Id="rId1" Type="http://schemas.openxmlformats.org/officeDocument/2006/relationships/image" Target="../media/image22.jp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g"/><Relationship Id="rId10" Type="http://schemas.openxmlformats.org/officeDocument/2006/relationships/image" Target="../media/image31.jpeg"/><Relationship Id="rId4" Type="http://schemas.openxmlformats.org/officeDocument/2006/relationships/image" Target="../media/image25.jpeg"/><Relationship Id="rId9" Type="http://schemas.openxmlformats.org/officeDocument/2006/relationships/image" Target="../media/image30.jpg"/><Relationship Id="rId14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287041</xdr:colOff>
      <xdr:row>3</xdr:row>
      <xdr:rowOff>46044</xdr:rowOff>
    </xdr:from>
    <xdr:to>
      <xdr:col>3</xdr:col>
      <xdr:colOff>561974</xdr:colOff>
      <xdr:row>3</xdr:row>
      <xdr:rowOff>1152525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50" t="29250" r="16500" b="26750"/>
        <a:stretch/>
      </xdr:blipFill>
      <xdr:spPr>
        <a:xfrm>
          <a:off x="1049041" y="693744"/>
          <a:ext cx="1798933" cy="1106481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5</xdr:row>
      <xdr:rowOff>79269</xdr:rowOff>
    </xdr:from>
    <xdr:to>
      <xdr:col>3</xdr:col>
      <xdr:colOff>297577</xdr:colOff>
      <xdr:row>5</xdr:row>
      <xdr:rowOff>1419225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9" t="21500" r="22250" b="4000"/>
        <a:stretch/>
      </xdr:blipFill>
      <xdr:spPr>
        <a:xfrm>
          <a:off x="1495425" y="4384569"/>
          <a:ext cx="1088152" cy="1339956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6</xdr:row>
      <xdr:rowOff>126770</xdr:rowOff>
    </xdr:from>
    <xdr:to>
      <xdr:col>3</xdr:col>
      <xdr:colOff>247650</xdr:colOff>
      <xdr:row>6</xdr:row>
      <xdr:rowOff>1171575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0" t="28750" r="21250" b="23500"/>
        <a:stretch/>
      </xdr:blipFill>
      <xdr:spPr>
        <a:xfrm>
          <a:off x="1171575" y="5908445"/>
          <a:ext cx="1362075" cy="104480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7</xdr:row>
      <xdr:rowOff>162905</xdr:rowOff>
    </xdr:from>
    <xdr:to>
      <xdr:col>3</xdr:col>
      <xdr:colOff>276225</xdr:colOff>
      <xdr:row>7</xdr:row>
      <xdr:rowOff>1181100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51" t="26250" r="17999" b="26000"/>
        <a:stretch/>
      </xdr:blipFill>
      <xdr:spPr>
        <a:xfrm>
          <a:off x="1266825" y="7154255"/>
          <a:ext cx="1295400" cy="101819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8</xdr:row>
      <xdr:rowOff>101300</xdr:rowOff>
    </xdr:from>
    <xdr:to>
      <xdr:col>3</xdr:col>
      <xdr:colOff>447676</xdr:colOff>
      <xdr:row>8</xdr:row>
      <xdr:rowOff>1352550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53409" r="11547" b="20549"/>
        <a:stretch/>
      </xdr:blipFill>
      <xdr:spPr>
        <a:xfrm>
          <a:off x="1000126" y="8359475"/>
          <a:ext cx="1733550" cy="12512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9</xdr:row>
      <xdr:rowOff>179387</xdr:rowOff>
    </xdr:from>
    <xdr:to>
      <xdr:col>3</xdr:col>
      <xdr:colOff>381000</xdr:colOff>
      <xdr:row>9</xdr:row>
      <xdr:rowOff>1401762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7" t="15251" r="22833" b="14749"/>
        <a:stretch/>
      </xdr:blipFill>
      <xdr:spPr>
        <a:xfrm>
          <a:off x="1200150" y="9837737"/>
          <a:ext cx="1466850" cy="12223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10</xdr:row>
      <xdr:rowOff>123825</xdr:rowOff>
    </xdr:from>
    <xdr:to>
      <xdr:col>3</xdr:col>
      <xdr:colOff>476395</xdr:colOff>
      <xdr:row>10</xdr:row>
      <xdr:rowOff>1352551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0" t="28250" r="17750" b="22500"/>
        <a:stretch/>
      </xdr:blipFill>
      <xdr:spPr>
        <a:xfrm>
          <a:off x="1190625" y="11315700"/>
          <a:ext cx="1571770" cy="1228726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11</xdr:row>
      <xdr:rowOff>159263</xdr:rowOff>
    </xdr:from>
    <xdr:to>
      <xdr:col>3</xdr:col>
      <xdr:colOff>428625</xdr:colOff>
      <xdr:row>11</xdr:row>
      <xdr:rowOff>1114425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4" t="17000" r="13499" b="15000"/>
        <a:stretch/>
      </xdr:blipFill>
      <xdr:spPr>
        <a:xfrm>
          <a:off x="1257300" y="12798938"/>
          <a:ext cx="1457325" cy="95516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12</xdr:row>
      <xdr:rowOff>136683</xdr:rowOff>
    </xdr:from>
    <xdr:to>
      <xdr:col>3</xdr:col>
      <xdr:colOff>685801</xdr:colOff>
      <xdr:row>12</xdr:row>
      <xdr:rowOff>1257300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0" t="29500" r="16000" b="25250"/>
        <a:stretch/>
      </xdr:blipFill>
      <xdr:spPr>
        <a:xfrm>
          <a:off x="1238251" y="14005083"/>
          <a:ext cx="1733550" cy="1120617"/>
        </a:xfrm>
        <a:prstGeom prst="rect">
          <a:avLst/>
        </a:prstGeom>
      </xdr:spPr>
    </xdr:pic>
    <xdr:clientData/>
  </xdr:twoCellAnchor>
  <xdr:twoCellAnchor editAs="oneCell">
    <xdr:from>
      <xdr:col>1</xdr:col>
      <xdr:colOff>46</xdr:colOff>
      <xdr:row>13</xdr:row>
      <xdr:rowOff>180975</xdr:rowOff>
    </xdr:from>
    <xdr:to>
      <xdr:col>3</xdr:col>
      <xdr:colOff>629551</xdr:colOff>
      <xdr:row>13</xdr:row>
      <xdr:rowOff>1371601</xdr:rowOff>
    </xdr:to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9" r="5321" b="11348"/>
        <a:stretch/>
      </xdr:blipFill>
      <xdr:spPr>
        <a:xfrm>
          <a:off x="762046" y="15392400"/>
          <a:ext cx="2153505" cy="1190626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14</xdr:row>
      <xdr:rowOff>209550</xdr:rowOff>
    </xdr:from>
    <xdr:to>
      <xdr:col>3</xdr:col>
      <xdr:colOff>276225</xdr:colOff>
      <xdr:row>14</xdr:row>
      <xdr:rowOff>1201918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88" t="45941" r="26690" b="4827"/>
        <a:stretch/>
      </xdr:blipFill>
      <xdr:spPr>
        <a:xfrm>
          <a:off x="1200150" y="16973550"/>
          <a:ext cx="1362075" cy="992368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15</xdr:row>
      <xdr:rowOff>123939</xdr:rowOff>
    </xdr:from>
    <xdr:to>
      <xdr:col>3</xdr:col>
      <xdr:colOff>438150</xdr:colOff>
      <xdr:row>15</xdr:row>
      <xdr:rowOff>1379116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22" t="12446" r="21984" b="12446"/>
        <a:stretch/>
      </xdr:blipFill>
      <xdr:spPr>
        <a:xfrm>
          <a:off x="1257299" y="18135714"/>
          <a:ext cx="1466851" cy="125517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16</xdr:row>
      <xdr:rowOff>156870</xdr:rowOff>
    </xdr:from>
    <xdr:to>
      <xdr:col>3</xdr:col>
      <xdr:colOff>676275</xdr:colOff>
      <xdr:row>16</xdr:row>
      <xdr:rowOff>1066800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1" t="38500" r="5749" b="11500"/>
        <a:stretch/>
      </xdr:blipFill>
      <xdr:spPr>
        <a:xfrm>
          <a:off x="1333500" y="19625970"/>
          <a:ext cx="1628775" cy="90993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17</xdr:row>
      <xdr:rowOff>257175</xdr:rowOff>
    </xdr:from>
    <xdr:to>
      <xdr:col>3</xdr:col>
      <xdr:colOff>342714</xdr:colOff>
      <xdr:row>17</xdr:row>
      <xdr:rowOff>1419225</xdr:rowOff>
    </xdr:to>
    <xdr:pic>
      <xdr:nvPicPr>
        <xdr:cNvPr id="22" name="Imagen 21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0" t="26000" r="24500" b="23000"/>
        <a:stretch/>
      </xdr:blipFill>
      <xdr:spPr>
        <a:xfrm>
          <a:off x="1409700" y="20840700"/>
          <a:ext cx="1219014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704851</xdr:colOff>
      <xdr:row>18</xdr:row>
      <xdr:rowOff>85724</xdr:rowOff>
    </xdr:from>
    <xdr:to>
      <xdr:col>3</xdr:col>
      <xdr:colOff>234807</xdr:colOff>
      <xdr:row>18</xdr:row>
      <xdr:rowOff>1266825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1" t="3750" r="27500" b="8000"/>
        <a:stretch/>
      </xdr:blipFill>
      <xdr:spPr>
        <a:xfrm>
          <a:off x="1466851" y="22164674"/>
          <a:ext cx="1053956" cy="118110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19</xdr:row>
      <xdr:rowOff>0</xdr:rowOff>
    </xdr:from>
    <xdr:to>
      <xdr:col>3</xdr:col>
      <xdr:colOff>361951</xdr:colOff>
      <xdr:row>19</xdr:row>
      <xdr:rowOff>1097629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1" t="24749" r="15749" b="24251"/>
        <a:stretch/>
      </xdr:blipFill>
      <xdr:spPr>
        <a:xfrm>
          <a:off x="1238251" y="23455568"/>
          <a:ext cx="1409700" cy="1097629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19</xdr:row>
      <xdr:rowOff>8093</xdr:rowOff>
    </xdr:from>
    <xdr:to>
      <xdr:col>3</xdr:col>
      <xdr:colOff>400050</xdr:colOff>
      <xdr:row>19</xdr:row>
      <xdr:rowOff>1143001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67" t="26087" r="20520" b="15050"/>
        <a:stretch/>
      </xdr:blipFill>
      <xdr:spPr>
        <a:xfrm>
          <a:off x="1228725" y="24649268"/>
          <a:ext cx="1457325" cy="1134908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20</xdr:row>
      <xdr:rowOff>142875</xdr:rowOff>
    </xdr:from>
    <xdr:to>
      <xdr:col>3</xdr:col>
      <xdr:colOff>461047</xdr:colOff>
      <xdr:row>20</xdr:row>
      <xdr:rowOff>1666875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9" t="51192" r="46195" b="5356"/>
        <a:stretch/>
      </xdr:blipFill>
      <xdr:spPr>
        <a:xfrm flipH="1">
          <a:off x="1142999" y="25936575"/>
          <a:ext cx="1604048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229178</xdr:colOff>
      <xdr:row>21</xdr:row>
      <xdr:rowOff>138440</xdr:rowOff>
    </xdr:from>
    <xdr:to>
      <xdr:col>3</xdr:col>
      <xdr:colOff>638176</xdr:colOff>
      <xdr:row>21</xdr:row>
      <xdr:rowOff>1238249</xdr:rowOff>
    </xdr:to>
    <xdr:pic>
      <xdr:nvPicPr>
        <xdr:cNvPr id="27" name="Imagen 26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0" t="33000" r="13750" b="25750"/>
        <a:stretch/>
      </xdr:blipFill>
      <xdr:spPr>
        <a:xfrm>
          <a:off x="991178" y="27846665"/>
          <a:ext cx="1932998" cy="1099809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</xdr:row>
      <xdr:rowOff>0</xdr:rowOff>
    </xdr:from>
    <xdr:to>
      <xdr:col>3</xdr:col>
      <xdr:colOff>428625</xdr:colOff>
      <xdr:row>4</xdr:row>
      <xdr:rowOff>1038572</xdr:rowOff>
    </xdr:to>
    <xdr:pic>
      <xdr:nvPicPr>
        <xdr:cNvPr id="28" name="Imagen 27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0" t="28500" r="12250" b="23000"/>
        <a:stretch/>
      </xdr:blipFill>
      <xdr:spPr>
        <a:xfrm>
          <a:off x="1247775" y="2047528"/>
          <a:ext cx="1466850" cy="103857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4</xdr:row>
      <xdr:rowOff>47457</xdr:rowOff>
    </xdr:from>
    <xdr:to>
      <xdr:col>3</xdr:col>
      <xdr:colOff>733425</xdr:colOff>
      <xdr:row>4</xdr:row>
      <xdr:rowOff>1285875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3171657"/>
          <a:ext cx="2076449" cy="1238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3</xdr:row>
      <xdr:rowOff>262717</xdr:rowOff>
    </xdr:from>
    <xdr:to>
      <xdr:col>3</xdr:col>
      <xdr:colOff>381001</xdr:colOff>
      <xdr:row>3</xdr:row>
      <xdr:rowOff>1314450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66" t="16751" r="20668" b="12999"/>
        <a:stretch/>
      </xdr:blipFill>
      <xdr:spPr>
        <a:xfrm>
          <a:off x="1181101" y="910417"/>
          <a:ext cx="1485900" cy="1051733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4</xdr:row>
      <xdr:rowOff>12610</xdr:rowOff>
    </xdr:from>
    <xdr:to>
      <xdr:col>3</xdr:col>
      <xdr:colOff>333375</xdr:colOff>
      <xdr:row>5</xdr:row>
      <xdr:rowOff>20806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99" t="23499" r="29001" b="25251"/>
        <a:stretch/>
      </xdr:blipFill>
      <xdr:spPr>
        <a:xfrm>
          <a:off x="1285875" y="2148931"/>
          <a:ext cx="1333500" cy="15866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</xdr:row>
      <xdr:rowOff>180975</xdr:rowOff>
    </xdr:from>
    <xdr:to>
      <xdr:col>3</xdr:col>
      <xdr:colOff>638175</xdr:colOff>
      <xdr:row>5</xdr:row>
      <xdr:rowOff>1343025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695950"/>
          <a:ext cx="1743075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110218</xdr:colOff>
      <xdr:row>6</xdr:row>
      <xdr:rowOff>117021</xdr:rowOff>
    </xdr:from>
    <xdr:to>
      <xdr:col>4</xdr:col>
      <xdr:colOff>15169</xdr:colOff>
      <xdr:row>6</xdr:row>
      <xdr:rowOff>1387928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3" t="38386" r="2833" b="26983"/>
        <a:stretch/>
      </xdr:blipFill>
      <xdr:spPr>
        <a:xfrm>
          <a:off x="872218" y="5627914"/>
          <a:ext cx="2190951" cy="1270907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7</xdr:row>
      <xdr:rowOff>77120</xdr:rowOff>
    </xdr:from>
    <xdr:to>
      <xdr:col>3</xdr:col>
      <xdr:colOff>333375</xdr:colOff>
      <xdr:row>7</xdr:row>
      <xdr:rowOff>1068832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0938" r="7089" b="31786"/>
        <a:stretch/>
      </xdr:blipFill>
      <xdr:spPr>
        <a:xfrm>
          <a:off x="1104900" y="7087520"/>
          <a:ext cx="1514475" cy="99171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</xdr:row>
      <xdr:rowOff>122067</xdr:rowOff>
    </xdr:from>
    <xdr:to>
      <xdr:col>3</xdr:col>
      <xdr:colOff>428625</xdr:colOff>
      <xdr:row>8</xdr:row>
      <xdr:rowOff>1142897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8275467"/>
          <a:ext cx="1733550" cy="10208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295277</xdr:colOff>
      <xdr:row>9</xdr:row>
      <xdr:rowOff>97648</xdr:rowOff>
    </xdr:from>
    <xdr:to>
      <xdr:col>3</xdr:col>
      <xdr:colOff>409575</xdr:colOff>
      <xdr:row>9</xdr:row>
      <xdr:rowOff>1436765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7" y="9451198"/>
          <a:ext cx="1638298" cy="1339117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10</xdr:row>
      <xdr:rowOff>180974</xdr:rowOff>
    </xdr:from>
    <xdr:to>
      <xdr:col>3</xdr:col>
      <xdr:colOff>628393</xdr:colOff>
      <xdr:row>10</xdr:row>
      <xdr:rowOff>1590673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11029949"/>
          <a:ext cx="1942842" cy="14096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11</xdr:row>
      <xdr:rowOff>92494</xdr:rowOff>
    </xdr:from>
    <xdr:to>
      <xdr:col>3</xdr:col>
      <xdr:colOff>238125</xdr:colOff>
      <xdr:row>11</xdr:row>
      <xdr:rowOff>1314450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0" t="13750" r="23835" b="8250"/>
        <a:stretch/>
      </xdr:blipFill>
      <xdr:spPr>
        <a:xfrm>
          <a:off x="1333501" y="12617869"/>
          <a:ext cx="1190624" cy="1221956"/>
        </a:xfrm>
        <a:prstGeom prst="rect">
          <a:avLst/>
        </a:prstGeom>
      </xdr:spPr>
    </xdr:pic>
    <xdr:clientData/>
  </xdr:twoCellAnchor>
  <xdr:twoCellAnchor editAs="oneCell">
    <xdr:from>
      <xdr:col>1</xdr:col>
      <xdr:colOff>159204</xdr:colOff>
      <xdr:row>12</xdr:row>
      <xdr:rowOff>104770</xdr:rowOff>
    </xdr:from>
    <xdr:to>
      <xdr:col>3</xdr:col>
      <xdr:colOff>571499</xdr:colOff>
      <xdr:row>12</xdr:row>
      <xdr:rowOff>1005568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91" r="8682"/>
        <a:stretch/>
      </xdr:blipFill>
      <xdr:spPr>
        <a:xfrm>
          <a:off x="921204" y="14092913"/>
          <a:ext cx="1936295" cy="90079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13</xdr:row>
      <xdr:rowOff>95250</xdr:rowOff>
    </xdr:from>
    <xdr:to>
      <xdr:col>3</xdr:col>
      <xdr:colOff>518874</xdr:colOff>
      <xdr:row>13</xdr:row>
      <xdr:rowOff>1619250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5211425"/>
          <a:ext cx="1699974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15</xdr:row>
      <xdr:rowOff>85725</xdr:rowOff>
    </xdr:from>
    <xdr:to>
      <xdr:col>3</xdr:col>
      <xdr:colOff>491971</xdr:colOff>
      <xdr:row>15</xdr:row>
      <xdr:rowOff>1009650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18459450"/>
          <a:ext cx="165402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163115</xdr:rowOff>
    </xdr:from>
    <xdr:to>
      <xdr:col>3</xdr:col>
      <xdr:colOff>609600</xdr:colOff>
      <xdr:row>14</xdr:row>
      <xdr:rowOff>1466849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6993790"/>
          <a:ext cx="2085975" cy="1303734"/>
        </a:xfrm>
        <a:prstGeom prst="rect">
          <a:avLst/>
        </a:prstGeom>
      </xdr:spPr>
    </xdr:pic>
    <xdr:clientData/>
  </xdr:twoCellAnchor>
  <xdr:twoCellAnchor editAs="oneCell">
    <xdr:from>
      <xdr:col>1</xdr:col>
      <xdr:colOff>310509</xdr:colOff>
      <xdr:row>16</xdr:row>
      <xdr:rowOff>67279</xdr:rowOff>
    </xdr:from>
    <xdr:to>
      <xdr:col>3</xdr:col>
      <xdr:colOff>619125</xdr:colOff>
      <xdr:row>16</xdr:row>
      <xdr:rowOff>1157184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09" y="19507804"/>
          <a:ext cx="1832616" cy="1089905"/>
        </a:xfrm>
        <a:prstGeom prst="rect">
          <a:avLst/>
        </a:prstGeom>
      </xdr:spPr>
    </xdr:pic>
    <xdr:clientData/>
  </xdr:twoCellAnchor>
  <xdr:twoCellAnchor editAs="oneCell">
    <xdr:from>
      <xdr:col>1</xdr:col>
      <xdr:colOff>249464</xdr:colOff>
      <xdr:row>17</xdr:row>
      <xdr:rowOff>158749</xdr:rowOff>
    </xdr:from>
    <xdr:to>
      <xdr:col>3</xdr:col>
      <xdr:colOff>464911</xdr:colOff>
      <xdr:row>17</xdr:row>
      <xdr:rowOff>1315356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196" y="20818928"/>
          <a:ext cx="1734911" cy="115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opLeftCell="A19" zoomScale="60" zoomScaleNormal="75" workbookViewId="0">
      <selection activeCell="I22" sqref="I22"/>
    </sheetView>
  </sheetViews>
  <sheetFormatPr baseColWidth="10" defaultRowHeight="15" x14ac:dyDescent="0.25"/>
  <cols>
    <col min="5" max="5" width="14" customWidth="1"/>
    <col min="8" max="8" width="14" customWidth="1"/>
    <col min="9" max="9" width="49.85546875" customWidth="1"/>
    <col min="10" max="10" width="21" customWidth="1"/>
    <col min="11" max="11" width="25.28515625" bestFit="1" customWidth="1"/>
    <col min="17" max="17" width="15.42578125" customWidth="1"/>
    <col min="18" max="18" width="14.140625" customWidth="1"/>
  </cols>
  <sheetData>
    <row r="1" spans="1:19" ht="21" x14ac:dyDescent="0.35">
      <c r="A1" s="19" t="s">
        <v>0</v>
      </c>
      <c r="B1" s="19"/>
      <c r="C1" s="19"/>
      <c r="D1" s="19"/>
      <c r="E1" s="1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9" x14ac:dyDescent="0.25">
      <c r="A3" s="4" t="s">
        <v>1</v>
      </c>
      <c r="B3" s="20" t="s">
        <v>2</v>
      </c>
      <c r="C3" s="20"/>
      <c r="D3" s="20"/>
      <c r="E3" s="8" t="s">
        <v>98</v>
      </c>
      <c r="F3" s="4" t="s">
        <v>52</v>
      </c>
      <c r="G3" s="4" t="s">
        <v>51</v>
      </c>
      <c r="H3" s="8" t="s">
        <v>36</v>
      </c>
      <c r="I3" s="4" t="s">
        <v>39</v>
      </c>
      <c r="J3" s="4" t="s">
        <v>41</v>
      </c>
      <c r="K3" s="4" t="s">
        <v>38</v>
      </c>
      <c r="L3" s="4" t="s">
        <v>37</v>
      </c>
      <c r="M3" s="4" t="s">
        <v>42</v>
      </c>
      <c r="N3" s="4" t="s">
        <v>43</v>
      </c>
      <c r="O3" s="4" t="s">
        <v>44</v>
      </c>
      <c r="P3" s="4" t="s">
        <v>45</v>
      </c>
      <c r="Q3" s="4" t="s">
        <v>46</v>
      </c>
      <c r="R3" s="4" t="s">
        <v>47</v>
      </c>
    </row>
    <row r="4" spans="1:19" ht="105.75" customHeight="1" x14ac:dyDescent="0.25">
      <c r="A4" s="1" t="s">
        <v>3</v>
      </c>
      <c r="B4" s="21"/>
      <c r="C4" s="21"/>
      <c r="D4" s="21"/>
      <c r="E4" s="7">
        <v>10</v>
      </c>
      <c r="F4" s="5">
        <v>419</v>
      </c>
      <c r="G4" s="6">
        <v>16.62</v>
      </c>
      <c r="H4" t="s">
        <v>99</v>
      </c>
      <c r="I4" s="22" t="s">
        <v>115</v>
      </c>
      <c r="J4" s="16" t="s">
        <v>113</v>
      </c>
      <c r="K4" s="5" t="s">
        <v>54</v>
      </c>
      <c r="L4" s="6">
        <v>16.62</v>
      </c>
      <c r="M4" s="5">
        <f>L4+(L4*0.1)</f>
        <v>18.282</v>
      </c>
      <c r="N4" s="5">
        <f>M4+(M4*0.1)</f>
        <v>20.110199999999999</v>
      </c>
      <c r="O4" s="5">
        <f>N4+4</f>
        <v>24.110199999999999</v>
      </c>
      <c r="P4" s="5">
        <f>O4*16</f>
        <v>385.76319999999998</v>
      </c>
      <c r="Q4" s="16">
        <v>79.62</v>
      </c>
      <c r="R4" s="15">
        <f>P4+Q4</f>
        <v>465.38319999999999</v>
      </c>
      <c r="S4" s="15">
        <f>R4+35</f>
        <v>500.38319999999999</v>
      </c>
    </row>
    <row r="5" spans="1:19" ht="104.25" customHeight="1" x14ac:dyDescent="0.25">
      <c r="A5" s="1" t="s">
        <v>27</v>
      </c>
      <c r="B5" s="21"/>
      <c r="C5" s="21"/>
      <c r="D5" s="21"/>
      <c r="E5" s="7">
        <v>1</v>
      </c>
      <c r="F5" s="5">
        <v>495</v>
      </c>
      <c r="G5" s="6">
        <v>19.63</v>
      </c>
      <c r="H5" t="s">
        <v>99</v>
      </c>
      <c r="I5" s="23" t="s">
        <v>91</v>
      </c>
      <c r="J5" s="16" t="s">
        <v>114</v>
      </c>
      <c r="K5" s="5" t="s">
        <v>55</v>
      </c>
      <c r="L5" s="6">
        <v>19.63</v>
      </c>
      <c r="M5" s="5">
        <f t="shared" ref="M5:N6" si="0">L5+(L5*0.1)</f>
        <v>21.593</v>
      </c>
      <c r="N5" s="5">
        <f t="shared" si="0"/>
        <v>23.752299999999998</v>
      </c>
      <c r="O5" s="5">
        <f>N5+2</f>
        <v>25.752299999999998</v>
      </c>
      <c r="P5" s="5">
        <f t="shared" ref="P5:P22" si="1">O5*16</f>
        <v>412.03679999999997</v>
      </c>
      <c r="Q5" s="16">
        <v>126.95</v>
      </c>
      <c r="R5" s="15">
        <f t="shared" ref="R5:R11" si="2">P5+Q5</f>
        <v>538.98680000000002</v>
      </c>
      <c r="S5" s="15">
        <f t="shared" ref="S5:S22" si="3">R5+35</f>
        <v>573.98680000000002</v>
      </c>
    </row>
    <row r="6" spans="1:19" ht="116.25" customHeight="1" x14ac:dyDescent="0.25">
      <c r="A6" s="1" t="s">
        <v>4</v>
      </c>
      <c r="B6" s="21"/>
      <c r="C6" s="21"/>
      <c r="D6" s="21"/>
      <c r="E6" s="24">
        <v>7</v>
      </c>
      <c r="F6" s="5">
        <v>495</v>
      </c>
      <c r="G6" s="6">
        <v>19.63</v>
      </c>
      <c r="H6" t="s">
        <v>99</v>
      </c>
      <c r="I6" s="22" t="s">
        <v>116</v>
      </c>
      <c r="J6" s="16" t="s">
        <v>114</v>
      </c>
      <c r="K6" s="5" t="s">
        <v>61</v>
      </c>
      <c r="L6" s="6">
        <v>19.63</v>
      </c>
      <c r="M6" s="5">
        <f t="shared" si="0"/>
        <v>21.593</v>
      </c>
      <c r="N6" s="5">
        <f t="shared" si="0"/>
        <v>23.752299999999998</v>
      </c>
      <c r="O6" s="5">
        <f>N6+2</f>
        <v>25.752299999999998</v>
      </c>
      <c r="P6" s="5">
        <f t="shared" si="1"/>
        <v>412.03679999999997</v>
      </c>
      <c r="Q6" s="16">
        <v>126.95</v>
      </c>
      <c r="R6" s="15">
        <f t="shared" si="2"/>
        <v>538.98680000000002</v>
      </c>
      <c r="S6" s="15">
        <f t="shared" si="3"/>
        <v>573.98680000000002</v>
      </c>
    </row>
    <row r="7" spans="1:19" ht="95.25" customHeight="1" x14ac:dyDescent="0.25">
      <c r="A7" s="1" t="s">
        <v>5</v>
      </c>
      <c r="B7" s="21"/>
      <c r="C7" s="21"/>
      <c r="D7" s="21"/>
      <c r="F7" s="5">
        <v>445</v>
      </c>
      <c r="G7" s="6">
        <v>17.649999999999999</v>
      </c>
      <c r="H7" t="s">
        <v>99</v>
      </c>
      <c r="I7" s="22" t="s">
        <v>117</v>
      </c>
      <c r="J7" s="16" t="s">
        <v>113</v>
      </c>
      <c r="K7" s="5" t="s">
        <v>62</v>
      </c>
      <c r="L7" s="6">
        <v>17.649999999999999</v>
      </c>
      <c r="M7" s="5">
        <f t="shared" ref="M7:N7" si="4">L7+(L7*0.1)</f>
        <v>19.414999999999999</v>
      </c>
      <c r="N7" s="5">
        <f t="shared" si="4"/>
        <v>21.3565</v>
      </c>
      <c r="O7" s="5">
        <f>N7+3</f>
        <v>24.3565</v>
      </c>
      <c r="P7" s="5">
        <f t="shared" si="1"/>
        <v>389.70400000000001</v>
      </c>
      <c r="Q7" s="16">
        <v>126.95</v>
      </c>
      <c r="R7" s="15">
        <f t="shared" si="2"/>
        <v>516.654</v>
      </c>
      <c r="S7" s="15">
        <f t="shared" si="3"/>
        <v>551.654</v>
      </c>
    </row>
    <row r="8" spans="1:19" ht="99.75" customHeight="1" x14ac:dyDescent="0.25">
      <c r="A8" s="1" t="s">
        <v>6</v>
      </c>
      <c r="B8" s="21"/>
      <c r="C8" s="21"/>
      <c r="D8" s="21"/>
      <c r="F8" s="5">
        <v>487</v>
      </c>
      <c r="G8" s="6">
        <v>19.309999999999999</v>
      </c>
      <c r="H8" t="s">
        <v>99</v>
      </c>
      <c r="I8" s="22" t="s">
        <v>118</v>
      </c>
      <c r="J8" s="16" t="s">
        <v>113</v>
      </c>
      <c r="K8" s="5" t="s">
        <v>63</v>
      </c>
      <c r="L8" s="6">
        <v>19.309999999999999</v>
      </c>
      <c r="M8" s="5">
        <f t="shared" ref="M8:N8" si="5">L8+(L8*0.1)</f>
        <v>21.241</v>
      </c>
      <c r="N8" s="5">
        <f t="shared" si="5"/>
        <v>23.365099999999998</v>
      </c>
      <c r="O8" s="5">
        <f>N8+2</f>
        <v>25.365099999999998</v>
      </c>
      <c r="P8" s="5">
        <f t="shared" si="1"/>
        <v>405.84159999999997</v>
      </c>
      <c r="Q8" s="16">
        <v>126.95</v>
      </c>
      <c r="R8" s="15">
        <f t="shared" si="2"/>
        <v>532.79160000000002</v>
      </c>
      <c r="S8" s="15">
        <f t="shared" si="3"/>
        <v>567.79160000000002</v>
      </c>
    </row>
    <row r="9" spans="1:19" ht="110.25" customHeight="1" x14ac:dyDescent="0.25">
      <c r="A9" s="1" t="s">
        <v>7</v>
      </c>
      <c r="B9" s="21"/>
      <c r="C9" s="21"/>
      <c r="D9" s="21"/>
      <c r="F9" s="5">
        <v>495</v>
      </c>
      <c r="G9" s="6">
        <v>19.63</v>
      </c>
      <c r="H9" t="s">
        <v>99</v>
      </c>
      <c r="I9" s="22" t="s">
        <v>119</v>
      </c>
      <c r="J9" s="16" t="s">
        <v>114</v>
      </c>
      <c r="K9" s="5" t="s">
        <v>64</v>
      </c>
      <c r="L9" s="6">
        <v>19.63</v>
      </c>
      <c r="M9" s="5">
        <f t="shared" ref="M9:N9" si="6">L9+(L9*0.1)</f>
        <v>21.593</v>
      </c>
      <c r="N9" s="5">
        <f t="shared" si="6"/>
        <v>23.752299999999998</v>
      </c>
      <c r="O9" s="5">
        <f>N9+2</f>
        <v>25.752299999999998</v>
      </c>
      <c r="P9" s="5">
        <f t="shared" si="1"/>
        <v>412.03679999999997</v>
      </c>
      <c r="Q9" s="16">
        <v>126.95</v>
      </c>
      <c r="R9" s="15">
        <f t="shared" si="2"/>
        <v>538.98680000000002</v>
      </c>
      <c r="S9" s="15">
        <f t="shared" si="3"/>
        <v>573.98680000000002</v>
      </c>
    </row>
    <row r="10" spans="1:19" ht="120.75" customHeight="1" x14ac:dyDescent="0.25">
      <c r="A10" s="1" t="s">
        <v>8</v>
      </c>
      <c r="B10" s="21"/>
      <c r="C10" s="21"/>
      <c r="D10" s="21"/>
      <c r="F10" s="5">
        <v>419</v>
      </c>
      <c r="G10" s="6">
        <v>16.62</v>
      </c>
      <c r="H10" t="s">
        <v>99</v>
      </c>
      <c r="I10" s="22" t="s">
        <v>120</v>
      </c>
      <c r="J10" s="16" t="s">
        <v>114</v>
      </c>
      <c r="K10" s="5" t="s">
        <v>65</v>
      </c>
      <c r="L10" s="6">
        <v>16.62</v>
      </c>
      <c r="M10" s="5">
        <f t="shared" ref="M10:N10" si="7">L10+(L10*0.1)</f>
        <v>18.282</v>
      </c>
      <c r="N10" s="5">
        <f t="shared" si="7"/>
        <v>20.110199999999999</v>
      </c>
      <c r="O10" s="5">
        <f t="shared" ref="O10:O22" si="8">N10+4</f>
        <v>24.110199999999999</v>
      </c>
      <c r="P10" s="5">
        <f t="shared" si="1"/>
        <v>385.76319999999998</v>
      </c>
      <c r="Q10" s="16">
        <v>126.95</v>
      </c>
      <c r="R10" s="15">
        <f t="shared" si="2"/>
        <v>512.71320000000003</v>
      </c>
      <c r="S10" s="15">
        <f t="shared" si="3"/>
        <v>547.71320000000003</v>
      </c>
    </row>
    <row r="11" spans="1:19" ht="114" customHeight="1" x14ac:dyDescent="0.25">
      <c r="A11" s="1" t="s">
        <v>9</v>
      </c>
      <c r="B11" s="21"/>
      <c r="C11" s="21"/>
      <c r="D11" s="21"/>
      <c r="F11" s="5">
        <v>487</v>
      </c>
      <c r="G11" s="6">
        <v>19.32</v>
      </c>
      <c r="H11" t="s">
        <v>99</v>
      </c>
      <c r="I11" s="22" t="s">
        <v>121</v>
      </c>
      <c r="J11" s="16" t="s">
        <v>114</v>
      </c>
      <c r="K11" s="5" t="s">
        <v>69</v>
      </c>
      <c r="L11" s="6">
        <v>19.32</v>
      </c>
      <c r="M11" s="5">
        <f t="shared" ref="M11:N11" si="9">L11+(L11*0.1)</f>
        <v>21.251999999999999</v>
      </c>
      <c r="N11" s="5">
        <f t="shared" si="9"/>
        <v>23.377199999999998</v>
      </c>
      <c r="O11" s="5">
        <f>N11+2</f>
        <v>25.377199999999998</v>
      </c>
      <c r="P11" s="5">
        <f t="shared" si="1"/>
        <v>406.03519999999997</v>
      </c>
      <c r="Q11" s="16">
        <v>126.95</v>
      </c>
      <c r="R11" s="15">
        <f t="shared" si="2"/>
        <v>532.98519999999996</v>
      </c>
      <c r="S11" s="15">
        <f t="shared" si="3"/>
        <v>567.98519999999996</v>
      </c>
    </row>
    <row r="12" spans="1:19" ht="96.75" customHeight="1" x14ac:dyDescent="0.25">
      <c r="A12" s="1" t="s">
        <v>10</v>
      </c>
      <c r="B12" s="18"/>
      <c r="C12" s="18"/>
      <c r="D12" s="18"/>
      <c r="F12" s="5">
        <v>445</v>
      </c>
      <c r="G12" s="6">
        <v>17.649999999999999</v>
      </c>
      <c r="H12" t="s">
        <v>99</v>
      </c>
      <c r="I12" s="22" t="s">
        <v>122</v>
      </c>
      <c r="J12" s="16" t="s">
        <v>113</v>
      </c>
      <c r="K12" s="5" t="s">
        <v>66</v>
      </c>
      <c r="L12" s="6">
        <v>17.649999999999999</v>
      </c>
      <c r="M12" s="5">
        <f t="shared" ref="M12:N12" si="10">L12+(L12*0.1)</f>
        <v>19.414999999999999</v>
      </c>
      <c r="N12" s="5">
        <f t="shared" si="10"/>
        <v>21.3565</v>
      </c>
      <c r="O12" s="5">
        <f>N12+3</f>
        <v>24.3565</v>
      </c>
      <c r="P12" s="5">
        <f t="shared" si="1"/>
        <v>389.70400000000001</v>
      </c>
      <c r="Q12" s="16">
        <v>79.62</v>
      </c>
      <c r="R12" s="15">
        <f>P12+Q12</f>
        <v>469.32400000000001</v>
      </c>
      <c r="S12" s="15">
        <f t="shared" si="3"/>
        <v>504.32400000000001</v>
      </c>
    </row>
    <row r="13" spans="1:19" ht="105.75" customHeight="1" x14ac:dyDescent="0.25">
      <c r="A13" s="1" t="s">
        <v>11</v>
      </c>
      <c r="B13" s="21"/>
      <c r="C13" s="21"/>
      <c r="D13" s="21"/>
      <c r="F13" s="5">
        <v>487</v>
      </c>
      <c r="G13" s="6">
        <v>19.32</v>
      </c>
      <c r="H13" t="s">
        <v>99</v>
      </c>
      <c r="I13" s="22" t="s">
        <v>92</v>
      </c>
      <c r="J13" s="16" t="s">
        <v>114</v>
      </c>
      <c r="K13" s="5" t="s">
        <v>67</v>
      </c>
      <c r="L13" s="6">
        <v>19.32</v>
      </c>
      <c r="M13" s="5">
        <f t="shared" ref="M13:N13" si="11">L13+(L13*0.1)</f>
        <v>21.251999999999999</v>
      </c>
      <c r="N13" s="5">
        <f t="shared" si="11"/>
        <v>23.377199999999998</v>
      </c>
      <c r="O13" s="5">
        <f>N13+2</f>
        <v>25.377199999999998</v>
      </c>
      <c r="P13" s="5">
        <f t="shared" si="1"/>
        <v>406.03519999999997</v>
      </c>
      <c r="Q13" s="16">
        <v>126.95</v>
      </c>
      <c r="R13" s="15">
        <f t="shared" ref="R13:R15" si="12">P13+Q13</f>
        <v>532.98519999999996</v>
      </c>
      <c r="S13" s="15">
        <f t="shared" si="3"/>
        <v>567.98519999999996</v>
      </c>
    </row>
    <row r="14" spans="1:19" ht="122.25" customHeight="1" x14ac:dyDescent="0.25">
      <c r="A14" s="1" t="s">
        <v>14</v>
      </c>
      <c r="B14" s="21"/>
      <c r="C14" s="21"/>
      <c r="D14" s="21"/>
      <c r="F14" s="5">
        <v>495</v>
      </c>
      <c r="G14" s="6">
        <v>19.64</v>
      </c>
      <c r="H14" t="s">
        <v>99</v>
      </c>
      <c r="I14" s="22" t="s">
        <v>93</v>
      </c>
      <c r="J14" s="16" t="s">
        <v>114</v>
      </c>
      <c r="K14" s="5" t="s">
        <v>56</v>
      </c>
      <c r="L14" s="6">
        <v>19.64</v>
      </c>
      <c r="M14" s="5">
        <f t="shared" ref="M14:N14" si="13">L14+(L14*0.1)</f>
        <v>21.603999999999999</v>
      </c>
      <c r="N14" s="5">
        <f t="shared" si="13"/>
        <v>23.764399999999998</v>
      </c>
      <c r="O14" s="5">
        <f>N14+2</f>
        <v>25.764399999999998</v>
      </c>
      <c r="P14" s="5">
        <f t="shared" si="1"/>
        <v>412.23039999999997</v>
      </c>
      <c r="Q14" s="16">
        <v>126.95</v>
      </c>
      <c r="R14" s="15">
        <f t="shared" si="12"/>
        <v>539.18039999999996</v>
      </c>
      <c r="S14" s="15">
        <f t="shared" si="3"/>
        <v>574.18039999999996</v>
      </c>
    </row>
    <row r="15" spans="1:19" ht="98.25" customHeight="1" x14ac:dyDescent="0.25">
      <c r="A15" s="1" t="s">
        <v>15</v>
      </c>
      <c r="B15" s="21"/>
      <c r="C15" s="21"/>
      <c r="D15" s="21"/>
      <c r="F15" s="5">
        <v>495</v>
      </c>
      <c r="G15" s="6">
        <v>19.64</v>
      </c>
      <c r="H15" t="s">
        <v>99</v>
      </c>
      <c r="I15" s="22" t="s">
        <v>94</v>
      </c>
      <c r="J15" s="16" t="s">
        <v>114</v>
      </c>
      <c r="K15" s="5" t="s">
        <v>57</v>
      </c>
      <c r="L15" s="6">
        <v>19.64</v>
      </c>
      <c r="M15" s="5">
        <f t="shared" ref="M15:N15" si="14">L15+(L15*0.1)</f>
        <v>21.603999999999999</v>
      </c>
      <c r="N15" s="5">
        <f t="shared" si="14"/>
        <v>23.764399999999998</v>
      </c>
      <c r="O15" s="5">
        <f>N15+2</f>
        <v>25.764399999999998</v>
      </c>
      <c r="P15" s="5">
        <f t="shared" si="1"/>
        <v>412.23039999999997</v>
      </c>
      <c r="Q15" s="16">
        <v>126.95</v>
      </c>
      <c r="R15" s="15">
        <f t="shared" si="12"/>
        <v>539.18039999999996</v>
      </c>
      <c r="S15" s="15">
        <f t="shared" si="3"/>
        <v>574.18039999999996</v>
      </c>
    </row>
    <row r="16" spans="1:19" ht="114.75" customHeight="1" x14ac:dyDescent="0.25">
      <c r="A16" s="1" t="s">
        <v>16</v>
      </c>
      <c r="B16" s="21"/>
      <c r="C16" s="21"/>
      <c r="D16" s="21"/>
      <c r="F16" s="5">
        <v>419</v>
      </c>
      <c r="G16" s="6">
        <v>16.62</v>
      </c>
      <c r="H16" t="s">
        <v>99</v>
      </c>
      <c r="I16" s="22" t="s">
        <v>123</v>
      </c>
      <c r="J16" s="16" t="s">
        <v>112</v>
      </c>
      <c r="K16" s="5" t="s">
        <v>68</v>
      </c>
      <c r="L16" s="6">
        <v>16.62</v>
      </c>
      <c r="M16" s="5">
        <f t="shared" ref="M16:N16" si="15">L16+(L16*0.1)</f>
        <v>18.282</v>
      </c>
      <c r="N16" s="5">
        <f t="shared" si="15"/>
        <v>20.110199999999999</v>
      </c>
      <c r="O16" s="5">
        <f t="shared" si="8"/>
        <v>24.110199999999999</v>
      </c>
      <c r="P16" s="5">
        <f t="shared" si="1"/>
        <v>385.76319999999998</v>
      </c>
      <c r="Q16" s="16">
        <v>79.62</v>
      </c>
      <c r="R16" s="15">
        <f>P16+Q16</f>
        <v>465.38319999999999</v>
      </c>
      <c r="S16" s="15">
        <f t="shared" si="3"/>
        <v>500.38319999999999</v>
      </c>
    </row>
    <row r="17" spans="1:19" ht="87.75" customHeight="1" x14ac:dyDescent="0.25">
      <c r="A17" s="1" t="s">
        <v>17</v>
      </c>
      <c r="B17" s="21"/>
      <c r="C17" s="21"/>
      <c r="D17" s="21"/>
      <c r="F17" s="5">
        <v>419</v>
      </c>
      <c r="G17" s="6">
        <v>16.62</v>
      </c>
      <c r="H17" t="s">
        <v>99</v>
      </c>
      <c r="I17" s="22" t="s">
        <v>124</v>
      </c>
      <c r="J17" s="16" t="s">
        <v>112</v>
      </c>
      <c r="K17" s="5" t="s">
        <v>70</v>
      </c>
      <c r="L17" s="6">
        <v>16.62</v>
      </c>
      <c r="M17" s="5">
        <f t="shared" ref="M17:N17" si="16">L17+(L17*0.1)</f>
        <v>18.282</v>
      </c>
      <c r="N17" s="5">
        <f t="shared" si="16"/>
        <v>20.110199999999999</v>
      </c>
      <c r="O17" s="5">
        <f t="shared" si="8"/>
        <v>24.110199999999999</v>
      </c>
      <c r="P17" s="5">
        <f t="shared" si="1"/>
        <v>385.76319999999998</v>
      </c>
      <c r="Q17" s="5">
        <f>Q16</f>
        <v>79.62</v>
      </c>
      <c r="R17" s="15">
        <f>P17+Q17</f>
        <v>465.38319999999999</v>
      </c>
      <c r="S17" s="15">
        <f t="shared" si="3"/>
        <v>500.38319999999999</v>
      </c>
    </row>
    <row r="18" spans="1:19" ht="117.75" customHeight="1" x14ac:dyDescent="0.25">
      <c r="A18" s="1" t="s">
        <v>18</v>
      </c>
      <c r="B18" s="21"/>
      <c r="C18" s="21"/>
      <c r="D18" s="21"/>
      <c r="F18" s="5">
        <v>469</v>
      </c>
      <c r="G18" s="6">
        <v>18.600000000000001</v>
      </c>
      <c r="H18" t="s">
        <v>99</v>
      </c>
      <c r="I18" s="22" t="s">
        <v>95</v>
      </c>
      <c r="J18" s="16" t="s">
        <v>114</v>
      </c>
      <c r="K18" s="5" t="s">
        <v>58</v>
      </c>
      <c r="L18" s="6">
        <v>18.600000000000001</v>
      </c>
      <c r="M18" s="5">
        <f t="shared" ref="M18:N18" si="17">L18+(L18*0.1)</f>
        <v>20.46</v>
      </c>
      <c r="N18" s="5">
        <f t="shared" si="17"/>
        <v>22.506</v>
      </c>
      <c r="O18" s="5">
        <f>N18+2</f>
        <v>24.506</v>
      </c>
      <c r="P18" s="5">
        <f t="shared" si="1"/>
        <v>392.096</v>
      </c>
      <c r="Q18" s="16">
        <v>126.95</v>
      </c>
      <c r="R18" s="15">
        <f>P18+Q18</f>
        <v>519.04600000000005</v>
      </c>
      <c r="S18" s="15">
        <f t="shared" si="3"/>
        <v>554.04600000000005</v>
      </c>
    </row>
    <row r="19" spans="1:19" ht="103.5" customHeight="1" x14ac:dyDescent="0.25">
      <c r="A19" s="1" t="s">
        <v>19</v>
      </c>
      <c r="B19" s="21"/>
      <c r="C19" s="21"/>
      <c r="D19" s="21"/>
      <c r="F19" s="5">
        <v>469</v>
      </c>
      <c r="G19" s="6">
        <v>18.600000000000001</v>
      </c>
      <c r="H19" t="s">
        <v>99</v>
      </c>
      <c r="I19" s="22" t="s">
        <v>96</v>
      </c>
      <c r="J19" s="16" t="s">
        <v>114</v>
      </c>
      <c r="K19" s="5" t="s">
        <v>59</v>
      </c>
      <c r="L19" s="6">
        <v>18.600000000000001</v>
      </c>
      <c r="M19" s="5">
        <f t="shared" ref="M19:N19" si="18">L19+(L19*0.1)</f>
        <v>20.46</v>
      </c>
      <c r="N19" s="5">
        <f t="shared" si="18"/>
        <v>22.506</v>
      </c>
      <c r="O19" s="5">
        <f>N19+2</f>
        <v>24.506</v>
      </c>
      <c r="P19" s="5">
        <f t="shared" si="1"/>
        <v>392.096</v>
      </c>
      <c r="Q19" s="16">
        <v>126.95</v>
      </c>
      <c r="R19" s="15">
        <f t="shared" ref="R19:R21" si="19">P19+Q19</f>
        <v>519.04600000000005</v>
      </c>
      <c r="S19" s="15">
        <f t="shared" si="3"/>
        <v>554.04600000000005</v>
      </c>
    </row>
    <row r="20" spans="1:19" ht="90.75" customHeight="1" x14ac:dyDescent="0.25">
      <c r="A20" s="1" t="s">
        <v>20</v>
      </c>
      <c r="B20" s="21"/>
      <c r="C20" s="21"/>
      <c r="D20" s="21"/>
      <c r="F20" s="5">
        <v>487</v>
      </c>
      <c r="G20" s="6">
        <v>19.309999999999999</v>
      </c>
      <c r="H20" t="s">
        <v>99</v>
      </c>
      <c r="I20" s="22" t="s">
        <v>125</v>
      </c>
      <c r="J20" s="16" t="s">
        <v>114</v>
      </c>
      <c r="K20" s="9" t="s">
        <v>71</v>
      </c>
      <c r="L20" s="6">
        <v>19.309999999999999</v>
      </c>
      <c r="M20" s="5">
        <f t="shared" ref="M20:N20" si="20">L20+(L20*0.1)</f>
        <v>21.241</v>
      </c>
      <c r="N20" s="5">
        <f t="shared" si="20"/>
        <v>23.365099999999998</v>
      </c>
      <c r="O20" s="5">
        <f>N20+2</f>
        <v>25.365099999999998</v>
      </c>
      <c r="P20" s="5">
        <f t="shared" si="1"/>
        <v>405.84159999999997</v>
      </c>
      <c r="Q20" s="16">
        <v>126.95</v>
      </c>
      <c r="R20" s="15">
        <f t="shared" si="19"/>
        <v>532.79160000000002</v>
      </c>
      <c r="S20" s="15">
        <f t="shared" si="3"/>
        <v>567.79160000000002</v>
      </c>
    </row>
    <row r="21" spans="1:19" ht="139.5" customHeight="1" x14ac:dyDescent="0.25">
      <c r="A21" s="1" t="s">
        <v>22</v>
      </c>
      <c r="B21" s="21"/>
      <c r="C21" s="21"/>
      <c r="D21" s="21"/>
      <c r="F21" s="5">
        <v>489</v>
      </c>
      <c r="G21" s="6">
        <v>19.39</v>
      </c>
      <c r="H21" t="s">
        <v>99</v>
      </c>
      <c r="I21" s="22" t="s">
        <v>97</v>
      </c>
      <c r="J21" s="16" t="s">
        <v>114</v>
      </c>
      <c r="K21" s="5" t="s">
        <v>60</v>
      </c>
      <c r="L21" s="6">
        <v>19.39</v>
      </c>
      <c r="M21" s="5">
        <f t="shared" ref="M21:N21" si="21">L21+(L21*0.1)</f>
        <v>21.329000000000001</v>
      </c>
      <c r="N21" s="5">
        <f t="shared" si="21"/>
        <v>23.4619</v>
      </c>
      <c r="O21" s="5">
        <f>N21+2</f>
        <v>25.4619</v>
      </c>
      <c r="P21" s="5">
        <f t="shared" si="1"/>
        <v>407.3904</v>
      </c>
      <c r="Q21" s="16">
        <v>126.95</v>
      </c>
      <c r="R21" s="15">
        <f t="shared" si="19"/>
        <v>534.34040000000005</v>
      </c>
      <c r="S21" s="15">
        <f t="shared" si="3"/>
        <v>569.34040000000005</v>
      </c>
    </row>
    <row r="22" spans="1:19" ht="104.25" customHeight="1" x14ac:dyDescent="0.25">
      <c r="A22" s="1" t="s">
        <v>12</v>
      </c>
      <c r="B22" s="21"/>
      <c r="C22" s="21"/>
      <c r="D22" s="21"/>
      <c r="F22" s="5">
        <v>436</v>
      </c>
      <c r="G22" s="6">
        <v>17.29</v>
      </c>
      <c r="H22" t="s">
        <v>99</v>
      </c>
      <c r="I22" s="22" t="s">
        <v>126</v>
      </c>
      <c r="J22" s="16" t="s">
        <v>112</v>
      </c>
      <c r="K22" s="5" t="s">
        <v>72</v>
      </c>
      <c r="L22" s="6">
        <v>17.29</v>
      </c>
      <c r="M22" s="5">
        <f t="shared" ref="M22:N22" si="22">L22+(L22*0.1)</f>
        <v>19.018999999999998</v>
      </c>
      <c r="N22" s="5">
        <f t="shared" si="22"/>
        <v>20.9209</v>
      </c>
      <c r="O22" s="5">
        <f t="shared" si="8"/>
        <v>24.9209</v>
      </c>
      <c r="P22" s="5">
        <f t="shared" si="1"/>
        <v>398.73439999999999</v>
      </c>
      <c r="Q22" s="5">
        <f>Q17</f>
        <v>79.62</v>
      </c>
      <c r="R22" s="15">
        <f>P22+52.25</f>
        <v>450.98439999999999</v>
      </c>
      <c r="S22" s="15">
        <f t="shared" si="3"/>
        <v>485.98439999999999</v>
      </c>
    </row>
  </sheetData>
  <mergeCells count="21">
    <mergeCell ref="B18:D18"/>
    <mergeCell ref="B19:D19"/>
    <mergeCell ref="B20:D20"/>
    <mergeCell ref="B22:D22"/>
    <mergeCell ref="B21:D21"/>
    <mergeCell ref="B13:D13"/>
    <mergeCell ref="B15:D15"/>
    <mergeCell ref="B14:D14"/>
    <mergeCell ref="B16:D16"/>
    <mergeCell ref="B17:D17"/>
    <mergeCell ref="B12:D12"/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zoomScale="84" zoomScaleNormal="41" workbookViewId="0">
      <selection activeCell="L18" sqref="L18"/>
    </sheetView>
  </sheetViews>
  <sheetFormatPr baseColWidth="10" defaultRowHeight="15" x14ac:dyDescent="0.25"/>
  <cols>
    <col min="8" max="8" width="13.140625" customWidth="1"/>
    <col min="9" max="9" width="69.140625" customWidth="1"/>
    <col min="11" max="11" width="17.7109375" customWidth="1"/>
    <col min="12" max="12" width="26" customWidth="1"/>
    <col min="13" max="13" width="14.5703125" customWidth="1"/>
    <col min="18" max="19" width="15.7109375" customWidth="1"/>
    <col min="20" max="20" width="13.42578125" customWidth="1"/>
  </cols>
  <sheetData>
    <row r="1" spans="1:20" ht="21" x14ac:dyDescent="0.35">
      <c r="A1" s="19" t="s">
        <v>53</v>
      </c>
      <c r="B1" s="19"/>
      <c r="C1" s="19"/>
      <c r="D1" s="19"/>
      <c r="E1" s="19"/>
    </row>
    <row r="2" spans="1:20" x14ac:dyDescent="0.25">
      <c r="N2" s="15">
        <v>0.1</v>
      </c>
      <c r="O2" s="15">
        <v>0.02</v>
      </c>
      <c r="P2" s="14">
        <v>3</v>
      </c>
    </row>
    <row r="3" spans="1:20" x14ac:dyDescent="0.25">
      <c r="A3" s="3" t="s">
        <v>1</v>
      </c>
      <c r="B3" s="20" t="s">
        <v>2</v>
      </c>
      <c r="C3" s="20"/>
      <c r="D3" s="20"/>
      <c r="E3" s="3" t="s">
        <v>49</v>
      </c>
      <c r="F3" s="3" t="s">
        <v>48</v>
      </c>
      <c r="G3" s="3" t="s">
        <v>51</v>
      </c>
      <c r="H3" s="4" t="s">
        <v>36</v>
      </c>
      <c r="I3" s="4" t="s">
        <v>39</v>
      </c>
      <c r="J3" s="4" t="s">
        <v>40</v>
      </c>
      <c r="K3" s="4" t="s">
        <v>41</v>
      </c>
      <c r="L3" s="4" t="s">
        <v>38</v>
      </c>
      <c r="M3" s="4" t="s">
        <v>87</v>
      </c>
      <c r="N3" s="4" t="s">
        <v>42</v>
      </c>
      <c r="O3" s="4" t="s">
        <v>43</v>
      </c>
      <c r="P3" s="4" t="s">
        <v>44</v>
      </c>
      <c r="Q3" s="4" t="s">
        <v>89</v>
      </c>
      <c r="R3" s="4" t="s">
        <v>88</v>
      </c>
      <c r="S3" s="4" t="s">
        <v>47</v>
      </c>
      <c r="T3" s="4" t="s">
        <v>90</v>
      </c>
    </row>
    <row r="4" spans="1:20" ht="117" customHeight="1" x14ac:dyDescent="0.25">
      <c r="A4" s="1" t="s">
        <v>13</v>
      </c>
      <c r="B4" s="21"/>
      <c r="C4" s="21"/>
      <c r="D4" s="21"/>
      <c r="F4" s="5">
        <v>465</v>
      </c>
      <c r="G4" s="6">
        <v>18.440000000000001</v>
      </c>
      <c r="I4" s="25" t="s">
        <v>127</v>
      </c>
      <c r="J4">
        <v>16</v>
      </c>
      <c r="K4" s="16" t="s">
        <v>113</v>
      </c>
      <c r="L4" s="11" t="s">
        <v>73</v>
      </c>
      <c r="M4" s="6">
        <v>18.440000000000001</v>
      </c>
      <c r="N4" s="14">
        <f>M4+(M4*N2)</f>
        <v>20.284000000000002</v>
      </c>
      <c r="O4" s="14">
        <f>N4+(N4*O2)</f>
        <v>20.689680000000003</v>
      </c>
      <c r="P4" s="14">
        <f>N4+3</f>
        <v>23.284000000000002</v>
      </c>
      <c r="Q4" s="14">
        <f t="shared" ref="Q4:Q17" si="0">P4*16</f>
        <v>372.54400000000004</v>
      </c>
      <c r="R4" s="17">
        <v>79.62</v>
      </c>
      <c r="S4" s="14">
        <f>Q4+R4</f>
        <v>452.16400000000004</v>
      </c>
      <c r="T4" s="14">
        <f>S4+35</f>
        <v>487.16400000000004</v>
      </c>
    </row>
    <row r="5" spans="1:20" ht="124.5" customHeight="1" x14ac:dyDescent="0.25">
      <c r="A5" s="1" t="s">
        <v>23</v>
      </c>
      <c r="B5" s="21"/>
      <c r="C5" s="21"/>
      <c r="D5" s="21"/>
      <c r="F5" s="5">
        <v>499</v>
      </c>
      <c r="G5" s="6">
        <v>19.79</v>
      </c>
      <c r="I5" s="25" t="s">
        <v>100</v>
      </c>
      <c r="J5">
        <v>16</v>
      </c>
      <c r="K5" s="16" t="s">
        <v>114</v>
      </c>
      <c r="L5" s="12" t="s">
        <v>76</v>
      </c>
      <c r="M5" s="6">
        <v>19.79</v>
      </c>
      <c r="N5" s="14">
        <f>M5+(M5*N2)</f>
        <v>21.768999999999998</v>
      </c>
      <c r="O5" s="14">
        <f t="shared" ref="O5:O17" si="1">N5+(N5*0.02)</f>
        <v>22.204379999999997</v>
      </c>
      <c r="P5" s="14">
        <f>O5+2</f>
        <v>24.204379999999997</v>
      </c>
      <c r="Q5" s="14">
        <f t="shared" si="0"/>
        <v>387.27007999999995</v>
      </c>
      <c r="R5" s="17">
        <v>126.95</v>
      </c>
      <c r="S5" s="14">
        <f t="shared" ref="S5:S17" si="2">Q5+R5</f>
        <v>514.22007999999994</v>
      </c>
      <c r="T5" s="14">
        <f t="shared" ref="T5:T17" si="3">S5+35</f>
        <v>549.22007999999994</v>
      </c>
    </row>
    <row r="6" spans="1:20" ht="141.75" customHeight="1" x14ac:dyDescent="0.25">
      <c r="A6" t="s">
        <v>21</v>
      </c>
      <c r="B6" s="21"/>
      <c r="C6" s="21"/>
      <c r="D6" s="21"/>
      <c r="F6" s="5">
        <v>465</v>
      </c>
      <c r="G6" s="6">
        <v>18.440000000000001</v>
      </c>
      <c r="I6" s="25" t="s">
        <v>128</v>
      </c>
      <c r="J6">
        <v>16</v>
      </c>
      <c r="K6" s="16" t="s">
        <v>113</v>
      </c>
      <c r="L6" t="s">
        <v>82</v>
      </c>
      <c r="M6" s="6">
        <v>18.440000000000001</v>
      </c>
      <c r="N6" s="14">
        <f t="shared" ref="N6:N17" si="4">M6+(M6*0.1)</f>
        <v>20.284000000000002</v>
      </c>
      <c r="O6" s="14">
        <f t="shared" si="1"/>
        <v>20.689680000000003</v>
      </c>
      <c r="P6" s="14">
        <f>O6+3</f>
        <v>23.689680000000003</v>
      </c>
      <c r="Q6" s="14">
        <f t="shared" si="0"/>
        <v>379.03488000000004</v>
      </c>
      <c r="R6" s="14">
        <f>R4</f>
        <v>79.62</v>
      </c>
      <c r="S6" s="14">
        <f t="shared" si="2"/>
        <v>458.65488000000005</v>
      </c>
      <c r="T6" s="14">
        <f t="shared" si="3"/>
        <v>493.65488000000005</v>
      </c>
    </row>
    <row r="7" spans="1:20" ht="117.75" customHeight="1" x14ac:dyDescent="0.25">
      <c r="A7" t="s">
        <v>24</v>
      </c>
      <c r="B7" s="21"/>
      <c r="C7" s="21"/>
      <c r="D7" s="21"/>
      <c r="F7" s="5">
        <v>499</v>
      </c>
      <c r="G7" s="6">
        <v>19.79</v>
      </c>
      <c r="I7" s="25" t="s">
        <v>101</v>
      </c>
      <c r="J7">
        <v>16</v>
      </c>
      <c r="K7" s="16" t="s">
        <v>114</v>
      </c>
      <c r="L7" t="s">
        <v>83</v>
      </c>
      <c r="M7" s="6">
        <v>19.79</v>
      </c>
      <c r="N7" s="14">
        <f t="shared" si="4"/>
        <v>21.768999999999998</v>
      </c>
      <c r="O7" s="14">
        <f t="shared" si="1"/>
        <v>22.204379999999997</v>
      </c>
      <c r="P7" s="14">
        <f>O7+2</f>
        <v>24.204379999999997</v>
      </c>
      <c r="Q7" s="14">
        <f t="shared" si="0"/>
        <v>387.27007999999995</v>
      </c>
      <c r="R7" s="16">
        <v>126.95</v>
      </c>
      <c r="S7" s="14">
        <f t="shared" si="2"/>
        <v>514.22007999999994</v>
      </c>
      <c r="T7" s="14">
        <f t="shared" si="3"/>
        <v>549.22007999999994</v>
      </c>
    </row>
    <row r="8" spans="1:20" ht="90" customHeight="1" x14ac:dyDescent="0.25">
      <c r="A8" t="s">
        <v>25</v>
      </c>
      <c r="B8" s="21"/>
      <c r="C8" s="21"/>
      <c r="D8" s="21"/>
      <c r="F8" s="5">
        <v>469</v>
      </c>
      <c r="G8" s="6">
        <v>18.600000000000001</v>
      </c>
      <c r="I8" s="25" t="s">
        <v>102</v>
      </c>
      <c r="J8">
        <v>16</v>
      </c>
      <c r="K8" s="16" t="s">
        <v>113</v>
      </c>
      <c r="L8" t="s">
        <v>84</v>
      </c>
      <c r="M8" s="6">
        <v>18.600000000000001</v>
      </c>
      <c r="N8" s="14">
        <f t="shared" si="4"/>
        <v>20.46</v>
      </c>
      <c r="O8" s="14">
        <f t="shared" si="1"/>
        <v>20.869199999999999</v>
      </c>
      <c r="P8" s="14">
        <f>O8+3</f>
        <v>23.869199999999999</v>
      </c>
      <c r="Q8" s="14">
        <f t="shared" si="0"/>
        <v>381.90719999999999</v>
      </c>
      <c r="R8" s="14">
        <f>R6</f>
        <v>79.62</v>
      </c>
      <c r="S8" s="14">
        <f t="shared" si="2"/>
        <v>461.52719999999999</v>
      </c>
      <c r="T8" s="14">
        <f t="shared" si="3"/>
        <v>496.52719999999999</v>
      </c>
    </row>
    <row r="9" spans="1:20" ht="94.5" customHeight="1" x14ac:dyDescent="0.25">
      <c r="A9" t="s">
        <v>26</v>
      </c>
      <c r="B9" s="21"/>
      <c r="C9" s="21"/>
      <c r="D9" s="21"/>
      <c r="F9" s="5">
        <v>495</v>
      </c>
      <c r="G9" s="6">
        <v>19.63</v>
      </c>
      <c r="I9" s="25" t="s">
        <v>103</v>
      </c>
      <c r="J9">
        <v>16</v>
      </c>
      <c r="K9" s="16" t="s">
        <v>113</v>
      </c>
      <c r="L9" s="9" t="s">
        <v>85</v>
      </c>
      <c r="M9" s="6">
        <v>19.63</v>
      </c>
      <c r="N9" s="14">
        <f t="shared" si="4"/>
        <v>21.593</v>
      </c>
      <c r="O9" s="14">
        <f t="shared" si="1"/>
        <v>22.02486</v>
      </c>
      <c r="P9" s="14">
        <f>O9+2</f>
        <v>24.02486</v>
      </c>
      <c r="Q9" s="14">
        <f t="shared" si="0"/>
        <v>384.39776000000001</v>
      </c>
      <c r="R9" s="14">
        <f>R8</f>
        <v>79.62</v>
      </c>
      <c r="S9" s="14">
        <f t="shared" si="2"/>
        <v>464.01776000000001</v>
      </c>
      <c r="T9" s="14">
        <f t="shared" si="3"/>
        <v>499.01776000000001</v>
      </c>
    </row>
    <row r="10" spans="1:20" ht="117.75" customHeight="1" x14ac:dyDescent="0.25">
      <c r="A10" t="s">
        <v>29</v>
      </c>
      <c r="B10" s="21"/>
      <c r="C10" s="21"/>
      <c r="D10" s="21"/>
      <c r="F10" s="5">
        <v>499</v>
      </c>
      <c r="G10" s="6">
        <v>19.79</v>
      </c>
      <c r="I10" s="25" t="s">
        <v>104</v>
      </c>
      <c r="J10">
        <v>16</v>
      </c>
      <c r="K10" s="16" t="s">
        <v>114</v>
      </c>
      <c r="L10" s="12" t="s">
        <v>77</v>
      </c>
      <c r="M10" s="6">
        <v>19.79</v>
      </c>
      <c r="N10" s="14">
        <f t="shared" si="4"/>
        <v>21.768999999999998</v>
      </c>
      <c r="O10" s="14">
        <f t="shared" si="1"/>
        <v>22.204379999999997</v>
      </c>
      <c r="P10" s="14">
        <f>O10+2</f>
        <v>24.204379999999997</v>
      </c>
      <c r="Q10" s="14">
        <f t="shared" si="0"/>
        <v>387.27007999999995</v>
      </c>
      <c r="R10" s="14">
        <f>R5</f>
        <v>126.95</v>
      </c>
      <c r="S10" s="14">
        <f t="shared" si="2"/>
        <v>514.22007999999994</v>
      </c>
      <c r="T10" s="14">
        <f t="shared" si="3"/>
        <v>549.22007999999994</v>
      </c>
    </row>
    <row r="11" spans="1:20" ht="132" customHeight="1" x14ac:dyDescent="0.25">
      <c r="A11" t="s">
        <v>28</v>
      </c>
      <c r="B11" s="21"/>
      <c r="C11" s="21"/>
      <c r="D11" s="21"/>
      <c r="F11" s="5">
        <v>499</v>
      </c>
      <c r="G11" s="6">
        <v>19.79</v>
      </c>
      <c r="I11" s="25" t="s">
        <v>105</v>
      </c>
      <c r="J11">
        <v>16</v>
      </c>
      <c r="K11" s="16" t="s">
        <v>114</v>
      </c>
      <c r="L11" s="10" t="s">
        <v>78</v>
      </c>
      <c r="M11" s="6">
        <v>19.79</v>
      </c>
      <c r="N11" s="14">
        <f t="shared" si="4"/>
        <v>21.768999999999998</v>
      </c>
      <c r="O11" s="14">
        <f t="shared" si="1"/>
        <v>22.204379999999997</v>
      </c>
      <c r="P11" s="14">
        <f>O11+2</f>
        <v>24.204379999999997</v>
      </c>
      <c r="Q11" s="14">
        <f t="shared" si="0"/>
        <v>387.27007999999995</v>
      </c>
      <c r="R11" s="14">
        <f>R10</f>
        <v>126.95</v>
      </c>
      <c r="S11" s="14">
        <f t="shared" si="2"/>
        <v>514.22007999999994</v>
      </c>
      <c r="T11" s="14">
        <f t="shared" si="3"/>
        <v>549.22007999999994</v>
      </c>
    </row>
    <row r="12" spans="1:20" ht="115.5" customHeight="1" x14ac:dyDescent="0.25">
      <c r="A12" t="s">
        <v>30</v>
      </c>
      <c r="B12" s="21"/>
      <c r="C12" s="21"/>
      <c r="D12" s="21"/>
      <c r="F12" s="5">
        <v>499</v>
      </c>
      <c r="G12" s="6">
        <v>19.79</v>
      </c>
      <c r="I12" s="25" t="s">
        <v>106</v>
      </c>
      <c r="J12">
        <v>16</v>
      </c>
      <c r="K12" s="16" t="s">
        <v>114</v>
      </c>
      <c r="L12" s="12" t="s">
        <v>79</v>
      </c>
      <c r="M12" s="6">
        <v>19.79</v>
      </c>
      <c r="N12" s="14">
        <f t="shared" si="4"/>
        <v>21.768999999999998</v>
      </c>
      <c r="O12" s="14">
        <f t="shared" si="1"/>
        <v>22.204379999999997</v>
      </c>
      <c r="P12" s="14">
        <f>O12+2</f>
        <v>24.204379999999997</v>
      </c>
      <c r="Q12" s="14">
        <f t="shared" si="0"/>
        <v>387.27007999999995</v>
      </c>
      <c r="R12" s="14">
        <f>R11</f>
        <v>126.95</v>
      </c>
      <c r="S12" s="14">
        <f t="shared" si="2"/>
        <v>514.22007999999994</v>
      </c>
      <c r="T12" s="14">
        <f t="shared" si="3"/>
        <v>549.22007999999994</v>
      </c>
    </row>
    <row r="13" spans="1:20" ht="88.5" customHeight="1" x14ac:dyDescent="0.25">
      <c r="A13" t="s">
        <v>31</v>
      </c>
      <c r="B13" s="21"/>
      <c r="C13" s="21"/>
      <c r="D13" s="21"/>
      <c r="F13" s="5">
        <v>419</v>
      </c>
      <c r="G13" s="6">
        <v>16.62</v>
      </c>
      <c r="I13" s="25" t="s">
        <v>107</v>
      </c>
      <c r="J13">
        <v>16</v>
      </c>
      <c r="K13" s="16" t="s">
        <v>112</v>
      </c>
      <c r="L13" s="12" t="s">
        <v>74</v>
      </c>
      <c r="M13" s="6">
        <v>16.62</v>
      </c>
      <c r="N13" s="14">
        <f t="shared" si="4"/>
        <v>18.282</v>
      </c>
      <c r="O13" s="14">
        <f t="shared" si="1"/>
        <v>18.647639999999999</v>
      </c>
      <c r="P13" s="14">
        <f>O13+5</f>
        <v>23.647639999999999</v>
      </c>
      <c r="Q13" s="14">
        <f t="shared" si="0"/>
        <v>378.36223999999999</v>
      </c>
      <c r="R13" s="14">
        <f>R8</f>
        <v>79.62</v>
      </c>
      <c r="S13" s="14">
        <f t="shared" si="2"/>
        <v>457.98223999999999</v>
      </c>
      <c r="T13" s="14">
        <f t="shared" si="3"/>
        <v>492.98223999999999</v>
      </c>
    </row>
    <row r="14" spans="1:20" ht="135" customHeight="1" x14ac:dyDescent="0.25">
      <c r="A14" t="s">
        <v>32</v>
      </c>
      <c r="B14" s="21"/>
      <c r="C14" s="21"/>
      <c r="D14" s="21"/>
      <c r="F14" s="5">
        <v>419</v>
      </c>
      <c r="G14" s="6">
        <v>16.62</v>
      </c>
      <c r="I14" s="25" t="s">
        <v>108</v>
      </c>
      <c r="J14">
        <v>16</v>
      </c>
      <c r="K14" s="16" t="s">
        <v>112</v>
      </c>
      <c r="L14" s="11" t="s">
        <v>75</v>
      </c>
      <c r="M14" s="6">
        <v>16.62</v>
      </c>
      <c r="N14" s="14">
        <f t="shared" si="4"/>
        <v>18.282</v>
      </c>
      <c r="O14" s="14">
        <f t="shared" si="1"/>
        <v>18.647639999999999</v>
      </c>
      <c r="P14" s="14">
        <f>O14+4</f>
        <v>22.647639999999999</v>
      </c>
      <c r="Q14" s="14">
        <f t="shared" si="0"/>
        <v>362.36223999999999</v>
      </c>
      <c r="R14" s="14">
        <f>R13</f>
        <v>79.62</v>
      </c>
      <c r="S14" s="14">
        <f t="shared" si="2"/>
        <v>441.98223999999999</v>
      </c>
      <c r="T14" s="14">
        <f t="shared" si="3"/>
        <v>476.98223999999999</v>
      </c>
    </row>
    <row r="15" spans="1:20" ht="121.5" customHeight="1" x14ac:dyDescent="0.25">
      <c r="A15" t="s">
        <v>33</v>
      </c>
      <c r="B15" s="21"/>
      <c r="C15" s="21"/>
      <c r="D15" s="21"/>
      <c r="F15" s="5">
        <v>499</v>
      </c>
      <c r="G15" s="6">
        <v>19.79</v>
      </c>
      <c r="I15" s="25" t="s">
        <v>109</v>
      </c>
      <c r="J15">
        <v>16</v>
      </c>
      <c r="K15" s="16" t="s">
        <v>114</v>
      </c>
      <c r="L15" s="12" t="s">
        <v>80</v>
      </c>
      <c r="M15" s="6">
        <v>19.79</v>
      </c>
      <c r="N15" s="14">
        <f t="shared" si="4"/>
        <v>21.768999999999998</v>
      </c>
      <c r="O15" s="14">
        <f t="shared" si="1"/>
        <v>22.204379999999997</v>
      </c>
      <c r="P15" s="14">
        <f>O15+2</f>
        <v>24.204379999999997</v>
      </c>
      <c r="Q15" s="14">
        <f t="shared" si="0"/>
        <v>387.27007999999995</v>
      </c>
      <c r="R15" s="14">
        <f>R12</f>
        <v>126.95</v>
      </c>
      <c r="S15" s="14">
        <f t="shared" si="2"/>
        <v>514.22007999999994</v>
      </c>
      <c r="T15" s="14">
        <f t="shared" si="3"/>
        <v>549.22007999999994</v>
      </c>
    </row>
    <row r="16" spans="1:20" ht="84" customHeight="1" x14ac:dyDescent="0.3">
      <c r="A16" t="s">
        <v>35</v>
      </c>
      <c r="B16" s="21"/>
      <c r="C16" s="21"/>
      <c r="D16" s="21"/>
      <c r="F16" s="5">
        <v>499</v>
      </c>
      <c r="G16" s="6">
        <v>19.79</v>
      </c>
      <c r="I16" s="25" t="s">
        <v>110</v>
      </c>
      <c r="J16">
        <v>16</v>
      </c>
      <c r="K16" s="16" t="s">
        <v>114</v>
      </c>
      <c r="L16" s="13" t="s">
        <v>81</v>
      </c>
      <c r="M16" s="6">
        <v>19.79</v>
      </c>
      <c r="N16" s="14">
        <f t="shared" si="4"/>
        <v>21.768999999999998</v>
      </c>
      <c r="O16" s="14">
        <f t="shared" si="1"/>
        <v>22.204379999999997</v>
      </c>
      <c r="P16" s="14">
        <f>O16+2</f>
        <v>24.204379999999997</v>
      </c>
      <c r="Q16" s="14">
        <f t="shared" si="0"/>
        <v>387.27007999999995</v>
      </c>
      <c r="R16" s="14">
        <f>R15</f>
        <v>126.95</v>
      </c>
      <c r="S16" s="14">
        <f t="shared" si="2"/>
        <v>514.22007999999994</v>
      </c>
      <c r="T16" s="14">
        <f t="shared" si="3"/>
        <v>549.22007999999994</v>
      </c>
    </row>
    <row r="17" spans="1:20" ht="95.25" customHeight="1" x14ac:dyDescent="0.25">
      <c r="A17" t="s">
        <v>34</v>
      </c>
      <c r="B17" s="18"/>
      <c r="C17" s="18"/>
      <c r="D17" s="18"/>
      <c r="F17" s="5">
        <v>495</v>
      </c>
      <c r="G17" s="6">
        <v>19.63</v>
      </c>
      <c r="I17" s="25" t="s">
        <v>111</v>
      </c>
      <c r="J17">
        <v>16</v>
      </c>
      <c r="K17" s="16" t="s">
        <v>113</v>
      </c>
      <c r="L17" s="12" t="s">
        <v>86</v>
      </c>
      <c r="M17" s="6">
        <v>19.63</v>
      </c>
      <c r="N17" s="14">
        <f t="shared" si="4"/>
        <v>21.593</v>
      </c>
      <c r="O17" s="14">
        <f t="shared" si="1"/>
        <v>22.02486</v>
      </c>
      <c r="P17" s="14">
        <f>O17+2</f>
        <v>24.02486</v>
      </c>
      <c r="Q17" s="14">
        <f t="shared" si="0"/>
        <v>384.39776000000001</v>
      </c>
      <c r="R17" s="14">
        <f>R14</f>
        <v>79.62</v>
      </c>
      <c r="S17" s="14">
        <f t="shared" si="2"/>
        <v>464.01776000000001</v>
      </c>
      <c r="T17" s="14">
        <f t="shared" si="3"/>
        <v>499.01776000000001</v>
      </c>
    </row>
    <row r="18" spans="1:20" ht="110.25" customHeight="1" x14ac:dyDescent="0.25">
      <c r="A18" t="s">
        <v>129</v>
      </c>
      <c r="B18" s="18"/>
      <c r="C18" s="18"/>
      <c r="D18" s="18"/>
      <c r="I18" s="25" t="s">
        <v>130</v>
      </c>
      <c r="J18">
        <v>16</v>
      </c>
    </row>
    <row r="19" spans="1:20" x14ac:dyDescent="0.25">
      <c r="H19" t="s">
        <v>50</v>
      </c>
    </row>
  </sheetData>
  <mergeCells count="17">
    <mergeCell ref="B18:D18"/>
    <mergeCell ref="B13:D13"/>
    <mergeCell ref="B14:D14"/>
    <mergeCell ref="B15:D15"/>
    <mergeCell ref="B16:D16"/>
    <mergeCell ref="B17:D17"/>
    <mergeCell ref="B12:D12"/>
    <mergeCell ref="B4:D4"/>
    <mergeCell ref="A1:E1"/>
    <mergeCell ref="B3:D3"/>
    <mergeCell ref="B5:D5"/>
    <mergeCell ref="B6:D6"/>
    <mergeCell ref="B7:D7"/>
    <mergeCell ref="B8:D8"/>
    <mergeCell ref="B9:D9"/>
    <mergeCell ref="B11:D11"/>
    <mergeCell ref="B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Summer </vt:lpstr>
      <vt:lpstr>Otoño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2020-06-30T15:37:26Z</dcterms:created>
  <dcterms:modified xsi:type="dcterms:W3CDTF">2020-07-13T16:35:26Z</dcterms:modified>
</cp:coreProperties>
</file>